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. KAP-KL\Statistik\Förmedling\"/>
    </mc:Choice>
  </mc:AlternateContent>
  <xr:revisionPtr revIDLastSave="0" documentId="13_ncr:1_{397AF1E3-3D22-45BC-A78F-41C2EAF7A752}" xr6:coauthVersionLast="47" xr6:coauthVersionMax="47" xr10:uidLastSave="{00000000-0000-0000-0000-000000000000}"/>
  <bookViews>
    <workbookView xWindow="3480" yWindow="2840" windowWidth="14400" windowHeight="7360" xr2:uid="{00000000-000D-0000-FFFF-FFFF00000000}"/>
  </bookViews>
  <sheets>
    <sheet name="Premi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K24" i="1"/>
  <c r="M24" i="1" l="1"/>
  <c r="N14" i="1" l="1"/>
  <c r="B24" i="1" l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L24" i="1" l="1"/>
  <c r="J24" i="1"/>
  <c r="C24" i="1" l="1"/>
  <c r="H24" i="1" l="1"/>
  <c r="N9" i="1" l="1"/>
  <c r="G24" i="1" l="1"/>
  <c r="F24" i="1"/>
  <c r="E24" i="1"/>
  <c r="D24" i="1"/>
  <c r="N24" i="1" l="1"/>
  <c r="O24" i="1" l="1"/>
  <c r="O17" i="1"/>
  <c r="O14" i="1"/>
  <c r="O18" i="1"/>
  <c r="O12" i="1"/>
  <c r="O13" i="1"/>
  <c r="O23" i="1"/>
  <c r="O19" i="1"/>
  <c r="O22" i="1"/>
  <c r="O11" i="1"/>
  <c r="O21" i="1"/>
  <c r="O16" i="1"/>
  <c r="O9" i="1"/>
  <c r="O20" i="1"/>
  <c r="O10" i="1"/>
  <c r="O15" i="1"/>
</calcChain>
</file>

<file path=xl/sharedStrings.xml><?xml version="1.0" encoding="utf-8"?>
<sst xmlns="http://schemas.openxmlformats.org/spreadsheetml/2006/main" count="20" uniqueCount="20">
  <si>
    <t>Försäkringsbolag</t>
  </si>
  <si>
    <t>Totalt</t>
  </si>
  <si>
    <t>Procentfördelning</t>
  </si>
  <si>
    <t>ALECTA</t>
  </si>
  <si>
    <t>AMF FONDFÖRSÄKRING</t>
  </si>
  <si>
    <t>AMF PENSION</t>
  </si>
  <si>
    <t>FOLKSAM LÄRARFONDER</t>
  </si>
  <si>
    <t>HANDELSBANKENFOND</t>
  </si>
  <si>
    <t>NORDEA LIV &amp; PENSION</t>
  </si>
  <si>
    <t>SWEDBANK FÖRSÄKRING</t>
  </si>
  <si>
    <t xml:space="preserve">KPA TRAD </t>
  </si>
  <si>
    <t>KPA FOND</t>
  </si>
  <si>
    <t>LIVFÖRSÄKRINGSBOLAGET SKANDIA, ÖMSESIDIGT</t>
  </si>
  <si>
    <t>Summa:</t>
  </si>
  <si>
    <t>Förmedlingsstatistik  AKAP-KL /KAP-KL/PFA</t>
  </si>
  <si>
    <t>KPA TRAD förval</t>
  </si>
  <si>
    <t xml:space="preserve">SEB </t>
  </si>
  <si>
    <t>LÄNSFÖRSÄKRINGAR FONDLIV</t>
  </si>
  <si>
    <t>FUTUR PENSION</t>
  </si>
  <si>
    <t>FOLKSAM LO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</si>
</sst>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rgb="FF8E788F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0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6" fillId="3" borderId="0" xfId="3" applyNumberFormat="1" applyFont="1">
      <alignment horizontal="left" vertical="center" indent="1"/>
    </xf>
    <xf numFmtId="3" fontId="5" fillId="0" borderId="0" xfId="0" applyNumberFormat="1" applyFont="1" applyAlignment="1">
      <alignment horizontal="left"/>
    </xf>
    <xf numFmtId="3" fontId="5" fillId="0" borderId="0" xfId="0" applyNumberFormat="1" applyFont="1" applyAlignment="1"/>
    <xf numFmtId="3" fontId="5" fillId="0" borderId="0" xfId="0" applyNumberFormat="1" applyFont="1"/>
    <xf numFmtId="3" fontId="5" fillId="0" borderId="0" xfId="0" applyNumberFormat="1" applyFont="1" applyFill="1"/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L10" workbookViewId="0">
      <selection activeCell="M24" sqref="M24"/>
    </sheetView>
  </sheetViews>
  <sheetFormatPr defaultRowHeight="14.5" x14ac:dyDescent="0.35"/>
  <cols>
    <col min="1" max="1" width="52" bestFit="1" customWidth="1"/>
    <col min="2" max="2" width="11.26953125" bestFit="1" customWidth="1"/>
    <col min="3" max="3" width="10.26953125" bestFit="1" customWidth="1"/>
    <col min="4" max="4" width="14" bestFit="1" customWidth="1"/>
    <col min="5" max="5" width="11.26953125" bestFit="1" customWidth="1"/>
    <col min="6" max="6" width="10.1796875" customWidth="1"/>
    <col min="7" max="7" width="12.81640625" bestFit="1" customWidth="1"/>
    <col min="8" max="8" width="11.26953125" bestFit="1" customWidth="1"/>
    <col min="9" max="9" width="11.26953125" customWidth="1"/>
    <col min="10" max="10" width="12.1796875" customWidth="1"/>
    <col min="11" max="11" width="10.7265625" customWidth="1"/>
    <col min="12" max="12" width="11.453125" customWidth="1"/>
    <col min="13" max="13" width="12.81640625" customWidth="1"/>
    <col min="14" max="14" width="14" bestFit="1" customWidth="1"/>
    <col min="15" max="15" width="18.7265625" bestFit="1" customWidth="1"/>
  </cols>
  <sheetData>
    <row r="1" spans="1:15" ht="15" customHeight="1" x14ac:dyDescent="0.3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</row>
    <row r="2" spans="1:15" ht="15" customHeigh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"/>
    </row>
    <row r="3" spans="1:15" ht="15" customHeight="1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13">
        <v>202201</v>
      </c>
      <c r="C8" s="13">
        <v>202202</v>
      </c>
      <c r="D8" s="13">
        <v>202203</v>
      </c>
      <c r="E8" s="13">
        <v>202204</v>
      </c>
      <c r="F8" s="13">
        <v>202205</v>
      </c>
      <c r="G8" s="13">
        <v>202206</v>
      </c>
      <c r="H8" s="13">
        <v>202207</v>
      </c>
      <c r="I8" s="13">
        <v>202208</v>
      </c>
      <c r="J8" s="13">
        <v>202209</v>
      </c>
      <c r="K8" s="13">
        <v>202210</v>
      </c>
      <c r="L8" s="13">
        <v>202211</v>
      </c>
      <c r="M8" s="13">
        <v>202212</v>
      </c>
      <c r="N8" s="13" t="s">
        <v>1</v>
      </c>
      <c r="O8" s="13" t="s">
        <v>2</v>
      </c>
    </row>
    <row r="9" spans="1:15" s="9" customFormat="1" x14ac:dyDescent="0.35">
      <c r="A9" s="9" t="s">
        <v>3</v>
      </c>
      <c r="B9" s="7">
        <v>1134564</v>
      </c>
      <c r="C9" s="7">
        <v>666727</v>
      </c>
      <c r="D9" s="16">
        <v>49857818</v>
      </c>
      <c r="E9" s="16">
        <v>2264179</v>
      </c>
      <c r="F9" s="16">
        <v>856750</v>
      </c>
      <c r="G9" s="16">
        <v>4267532</v>
      </c>
      <c r="H9" s="16">
        <v>1085094</v>
      </c>
      <c r="I9" s="16">
        <v>659111</v>
      </c>
      <c r="J9" s="16">
        <v>4333513</v>
      </c>
      <c r="K9" s="16">
        <v>855681</v>
      </c>
      <c r="L9" s="16">
        <v>1146736</v>
      </c>
      <c r="M9" s="16">
        <v>4263847</v>
      </c>
      <c r="N9" s="16">
        <f>SUM(B9:M9)</f>
        <v>71391552</v>
      </c>
      <c r="O9" s="18">
        <f>SUM(N9)/N24</f>
        <v>3.9192538504443193E-3</v>
      </c>
    </row>
    <row r="10" spans="1:15" s="9" customFormat="1" x14ac:dyDescent="0.35">
      <c r="A10" s="9" t="s">
        <v>4</v>
      </c>
      <c r="B10" s="7">
        <v>11309526</v>
      </c>
      <c r="C10" s="7">
        <v>5596613</v>
      </c>
      <c r="D10" s="16">
        <v>512864857</v>
      </c>
      <c r="E10" s="16">
        <v>22435036</v>
      </c>
      <c r="F10" s="16">
        <v>7682991</v>
      </c>
      <c r="G10" s="16">
        <v>20693145</v>
      </c>
      <c r="H10" s="16">
        <v>9130561</v>
      </c>
      <c r="I10" s="16">
        <v>6277440</v>
      </c>
      <c r="J10" s="16">
        <v>22293060</v>
      </c>
      <c r="K10" s="16">
        <v>6630783</v>
      </c>
      <c r="L10" s="16">
        <v>12292832</v>
      </c>
      <c r="M10" s="16">
        <v>21504755</v>
      </c>
      <c r="N10" s="16">
        <f t="shared" ref="N10:N24" si="0">SUM(B10:M10)</f>
        <v>658711599</v>
      </c>
      <c r="O10" s="18">
        <f>SUM(N10)/N24</f>
        <v>3.6161953317853129E-2</v>
      </c>
    </row>
    <row r="11" spans="1:15" s="9" customFormat="1" x14ac:dyDescent="0.35">
      <c r="A11" s="9" t="s">
        <v>5</v>
      </c>
      <c r="B11" s="7">
        <v>11506651</v>
      </c>
      <c r="C11" s="7">
        <v>5913994</v>
      </c>
      <c r="D11" s="16">
        <v>824347238</v>
      </c>
      <c r="E11" s="16">
        <v>32992393</v>
      </c>
      <c r="F11" s="16">
        <v>7833703</v>
      </c>
      <c r="G11" s="16">
        <v>17071971</v>
      </c>
      <c r="H11" s="16">
        <v>10975308</v>
      </c>
      <c r="I11" s="16">
        <v>8466600</v>
      </c>
      <c r="J11" s="16">
        <v>17680565</v>
      </c>
      <c r="K11" s="16">
        <v>6837725</v>
      </c>
      <c r="L11" s="16">
        <v>10876783</v>
      </c>
      <c r="M11" s="16">
        <v>16234640</v>
      </c>
      <c r="N11" s="16">
        <f t="shared" si="0"/>
        <v>970737571</v>
      </c>
      <c r="O11" s="18">
        <f>SUM(N11)/N24</f>
        <v>5.3291557002608875E-2</v>
      </c>
    </row>
    <row r="12" spans="1:15" s="9" customFormat="1" x14ac:dyDescent="0.35">
      <c r="A12" s="9" t="s">
        <v>19</v>
      </c>
      <c r="B12" s="7">
        <v>2098523</v>
      </c>
      <c r="C12" s="7">
        <v>1473518</v>
      </c>
      <c r="D12" s="16">
        <v>405623714</v>
      </c>
      <c r="E12" s="16">
        <v>16493458</v>
      </c>
      <c r="F12" s="16">
        <v>2094628</v>
      </c>
      <c r="G12" s="16">
        <v>9614549</v>
      </c>
      <c r="H12" s="16">
        <v>2694441</v>
      </c>
      <c r="I12" s="16">
        <v>1741452</v>
      </c>
      <c r="J12" s="16">
        <v>10097047</v>
      </c>
      <c r="K12" s="16">
        <v>2403067</v>
      </c>
      <c r="L12" s="16">
        <v>2521369</v>
      </c>
      <c r="M12" s="16">
        <v>10184296</v>
      </c>
      <c r="N12" s="16">
        <f t="shared" si="0"/>
        <v>467040062</v>
      </c>
      <c r="O12" s="18">
        <f>SUM(N12)/N24</f>
        <v>2.5639568128526656E-2</v>
      </c>
    </row>
    <row r="13" spans="1:15" s="9" customFormat="1" x14ac:dyDescent="0.35">
      <c r="A13" s="9" t="s">
        <v>6</v>
      </c>
      <c r="B13" s="7">
        <v>744625</v>
      </c>
      <c r="C13" s="7">
        <v>196104</v>
      </c>
      <c r="D13" s="16">
        <v>98032017</v>
      </c>
      <c r="E13" s="16">
        <v>4206591</v>
      </c>
      <c r="F13" s="16">
        <v>384352</v>
      </c>
      <c r="G13" s="16">
        <v>1626203</v>
      </c>
      <c r="H13" s="16">
        <v>580214</v>
      </c>
      <c r="I13" s="16">
        <v>722940</v>
      </c>
      <c r="J13" s="16">
        <v>2188589</v>
      </c>
      <c r="K13" s="16">
        <v>691046</v>
      </c>
      <c r="L13" s="16">
        <v>531935</v>
      </c>
      <c r="M13" s="16">
        <v>1670600</v>
      </c>
      <c r="N13" s="16">
        <f t="shared" si="0"/>
        <v>111575216</v>
      </c>
      <c r="O13" s="18">
        <f>SUM(N13)/N24</f>
        <v>6.1252568780428892E-3</v>
      </c>
    </row>
    <row r="14" spans="1:15" s="9" customFormat="1" x14ac:dyDescent="0.35">
      <c r="A14" s="9" t="s">
        <v>18</v>
      </c>
      <c r="B14" s="7">
        <v>3797318</v>
      </c>
      <c r="C14" s="7">
        <v>1715159</v>
      </c>
      <c r="D14" s="16">
        <v>172401472</v>
      </c>
      <c r="E14" s="16">
        <v>7948349</v>
      </c>
      <c r="F14" s="16">
        <v>3108469</v>
      </c>
      <c r="G14" s="16">
        <v>8813635</v>
      </c>
      <c r="H14" s="16">
        <v>3436764</v>
      </c>
      <c r="I14" s="16">
        <v>2067296</v>
      </c>
      <c r="J14" s="16">
        <v>9577486</v>
      </c>
      <c r="K14" s="16">
        <v>1863514</v>
      </c>
      <c r="L14" s="16">
        <v>4368526</v>
      </c>
      <c r="M14" s="16">
        <v>9723246</v>
      </c>
      <c r="N14" s="16">
        <f t="shared" ref="N14" si="1">SUM(B14:M14)</f>
        <v>228821234</v>
      </c>
      <c r="O14" s="18">
        <f>SUM(N14)/N24</f>
        <v>1.2561829478338286E-2</v>
      </c>
    </row>
    <row r="15" spans="1:15" s="9" customFormat="1" x14ac:dyDescent="0.35">
      <c r="A15" s="9" t="s">
        <v>7</v>
      </c>
      <c r="B15" s="7">
        <v>12037539</v>
      </c>
      <c r="C15" s="7">
        <v>7886504</v>
      </c>
      <c r="D15" s="16">
        <v>644619197</v>
      </c>
      <c r="E15" s="16">
        <v>29178419</v>
      </c>
      <c r="F15" s="16">
        <v>9095355</v>
      </c>
      <c r="G15" s="16">
        <v>21112819</v>
      </c>
      <c r="H15" s="16">
        <v>10321075</v>
      </c>
      <c r="I15" s="16">
        <v>7593138</v>
      </c>
      <c r="J15" s="16">
        <v>23058793</v>
      </c>
      <c r="K15" s="16">
        <v>6289505</v>
      </c>
      <c r="L15" s="16">
        <v>13220158</v>
      </c>
      <c r="M15" s="16">
        <v>21584423</v>
      </c>
      <c r="N15" s="16">
        <f t="shared" si="0"/>
        <v>805996925</v>
      </c>
      <c r="O15" s="18">
        <f>SUM(N15)/N24</f>
        <v>4.4247624029136262E-2</v>
      </c>
    </row>
    <row r="16" spans="1:15" s="9" customFormat="1" x14ac:dyDescent="0.35">
      <c r="A16" s="11" t="s">
        <v>12</v>
      </c>
      <c r="B16" s="7">
        <v>963797</v>
      </c>
      <c r="C16" s="7">
        <v>662023</v>
      </c>
      <c r="D16" s="16">
        <v>25982152</v>
      </c>
      <c r="E16" s="16">
        <v>2242636</v>
      </c>
      <c r="F16" s="16">
        <v>582394</v>
      </c>
      <c r="G16" s="16">
        <v>2343939</v>
      </c>
      <c r="H16" s="16">
        <v>1289291</v>
      </c>
      <c r="I16" s="16">
        <v>554544</v>
      </c>
      <c r="J16" s="16">
        <v>2628754</v>
      </c>
      <c r="K16" s="16">
        <v>863631</v>
      </c>
      <c r="L16" s="16">
        <v>1130026</v>
      </c>
      <c r="M16" s="16">
        <v>2684931</v>
      </c>
      <c r="N16" s="16">
        <f t="shared" si="0"/>
        <v>41928118</v>
      </c>
      <c r="O16" s="18">
        <f>SUM(N16)/N24</f>
        <v>2.301770073767044E-3</v>
      </c>
    </row>
    <row r="17" spans="1:15" s="9" customFormat="1" x14ac:dyDescent="0.35">
      <c r="A17" s="11" t="s">
        <v>17</v>
      </c>
      <c r="B17" s="7">
        <v>1000936</v>
      </c>
      <c r="C17" s="7">
        <v>778609</v>
      </c>
      <c r="D17" s="16">
        <v>42520578</v>
      </c>
      <c r="E17" s="16">
        <v>2985344</v>
      </c>
      <c r="F17" s="16">
        <v>1522631</v>
      </c>
      <c r="G17" s="16">
        <v>5447667</v>
      </c>
      <c r="H17" s="16">
        <v>1329097</v>
      </c>
      <c r="I17" s="16">
        <v>995251</v>
      </c>
      <c r="J17" s="16">
        <v>5599330</v>
      </c>
      <c r="K17" s="16">
        <v>1120167</v>
      </c>
      <c r="L17" s="16">
        <v>1797954</v>
      </c>
      <c r="M17" s="16">
        <v>5770507</v>
      </c>
      <c r="N17" s="16">
        <f t="shared" si="0"/>
        <v>70868071</v>
      </c>
      <c r="O17" s="18">
        <f>SUM((N17)/N24)</f>
        <v>3.8905157873625074E-3</v>
      </c>
    </row>
    <row r="18" spans="1:15" s="9" customFormat="1" x14ac:dyDescent="0.35">
      <c r="A18" s="9" t="s">
        <v>8</v>
      </c>
      <c r="B18" s="7">
        <v>10019523</v>
      </c>
      <c r="C18" s="7">
        <v>5834081</v>
      </c>
      <c r="D18" s="16">
        <v>743377343</v>
      </c>
      <c r="E18" s="16">
        <v>31778711</v>
      </c>
      <c r="F18" s="16">
        <v>7932723</v>
      </c>
      <c r="G18" s="16">
        <v>36367772</v>
      </c>
      <c r="H18" s="16">
        <v>11215639</v>
      </c>
      <c r="I18" s="16">
        <v>5984078</v>
      </c>
      <c r="J18" s="16">
        <v>38227508</v>
      </c>
      <c r="K18" s="16">
        <v>7888709</v>
      </c>
      <c r="L18" s="16">
        <v>12307482</v>
      </c>
      <c r="M18" s="16">
        <v>39240791</v>
      </c>
      <c r="N18" s="16">
        <f t="shared" si="0"/>
        <v>950174360</v>
      </c>
      <c r="O18" s="18">
        <f>SUM(N18)/N24</f>
        <v>5.2162677721636679E-2</v>
      </c>
    </row>
    <row r="19" spans="1:15" s="9" customFormat="1" x14ac:dyDescent="0.35">
      <c r="A19" s="9" t="s">
        <v>16</v>
      </c>
      <c r="B19" s="7">
        <v>10713601</v>
      </c>
      <c r="C19" s="7">
        <v>3650851</v>
      </c>
      <c r="D19" s="16">
        <v>418048380</v>
      </c>
      <c r="E19" s="16">
        <v>19926193</v>
      </c>
      <c r="F19" s="16">
        <v>5718282</v>
      </c>
      <c r="G19" s="16">
        <v>12746515</v>
      </c>
      <c r="H19" s="16">
        <v>8652728</v>
      </c>
      <c r="I19" s="16">
        <v>4292535</v>
      </c>
      <c r="J19" s="16">
        <v>13730384</v>
      </c>
      <c r="K19" s="17">
        <v>4271623</v>
      </c>
      <c r="L19" s="17">
        <v>9161763</v>
      </c>
      <c r="M19" s="17">
        <v>14154907</v>
      </c>
      <c r="N19" s="16">
        <f t="shared" si="0"/>
        <v>525067762</v>
      </c>
      <c r="O19" s="18">
        <f>SUM(N19)/N24</f>
        <v>2.8825173151617173E-2</v>
      </c>
    </row>
    <row r="20" spans="1:15" s="9" customFormat="1" x14ac:dyDescent="0.35">
      <c r="A20" s="9" t="s">
        <v>9</v>
      </c>
      <c r="B20" s="7">
        <v>13167526</v>
      </c>
      <c r="C20" s="7">
        <v>6483375</v>
      </c>
      <c r="D20" s="16">
        <v>1124733465</v>
      </c>
      <c r="E20" s="16">
        <v>39056524</v>
      </c>
      <c r="F20" s="16">
        <v>8388862</v>
      </c>
      <c r="G20" s="16">
        <v>34977671</v>
      </c>
      <c r="H20" s="16">
        <v>11544145</v>
      </c>
      <c r="I20" s="16">
        <v>8639751</v>
      </c>
      <c r="J20" s="16">
        <v>36340044</v>
      </c>
      <c r="K20" s="17">
        <v>9146274</v>
      </c>
      <c r="L20" s="17">
        <v>11950329</v>
      </c>
      <c r="M20" s="17">
        <v>36207869</v>
      </c>
      <c r="N20" s="16">
        <f t="shared" si="0"/>
        <v>1340635835</v>
      </c>
      <c r="O20" s="18">
        <f>SUM(N20)/N24</f>
        <v>7.359823412113782E-2</v>
      </c>
    </row>
    <row r="21" spans="1:15" s="9" customFormat="1" x14ac:dyDescent="0.35">
      <c r="A21" s="9" t="s">
        <v>10</v>
      </c>
      <c r="B21" s="7">
        <v>18279915</v>
      </c>
      <c r="C21" s="7">
        <v>7956053</v>
      </c>
      <c r="D21" s="16">
        <v>1535938029</v>
      </c>
      <c r="E21" s="16">
        <v>49957468</v>
      </c>
      <c r="F21" s="16">
        <v>10361149</v>
      </c>
      <c r="G21" s="16">
        <v>141583167</v>
      </c>
      <c r="H21" s="16">
        <v>18053808</v>
      </c>
      <c r="I21" s="16">
        <v>8186730</v>
      </c>
      <c r="J21" s="16">
        <v>142753616</v>
      </c>
      <c r="K21" s="16">
        <v>18017777</v>
      </c>
      <c r="L21" s="16">
        <v>14270652</v>
      </c>
      <c r="M21" s="16">
        <v>146069218</v>
      </c>
      <c r="N21" s="16">
        <f t="shared" si="0"/>
        <v>2111427582</v>
      </c>
      <c r="O21" s="18">
        <f>SUM(N21)/N24</f>
        <v>0.11591316407700225</v>
      </c>
    </row>
    <row r="22" spans="1:15" s="9" customFormat="1" x14ac:dyDescent="0.35">
      <c r="A22" s="9" t="s">
        <v>15</v>
      </c>
      <c r="B22" s="7">
        <v>51282356</v>
      </c>
      <c r="C22" s="15">
        <v>27637149</v>
      </c>
      <c r="D22" s="15">
        <v>6333478189</v>
      </c>
      <c r="E22" s="15">
        <v>233759799</v>
      </c>
      <c r="F22" s="15">
        <v>29106664</v>
      </c>
      <c r="G22" s="15">
        <v>845706693</v>
      </c>
      <c r="H22" s="15">
        <v>60158573</v>
      </c>
      <c r="I22" s="15">
        <v>25690602</v>
      </c>
      <c r="J22" s="15">
        <v>866639635</v>
      </c>
      <c r="K22" s="14">
        <v>68785712</v>
      </c>
      <c r="L22" s="15">
        <v>41386429</v>
      </c>
      <c r="M22" s="15">
        <v>885212898</v>
      </c>
      <c r="N22" s="16">
        <f t="shared" si="0"/>
        <v>9468844699</v>
      </c>
      <c r="O22" s="18">
        <f>SUM(N22)/N24</f>
        <v>0.51982069315169155</v>
      </c>
    </row>
    <row r="23" spans="1:15" x14ac:dyDescent="0.35">
      <c r="A23" s="9" t="s">
        <v>11</v>
      </c>
      <c r="B23" s="7">
        <v>8059284</v>
      </c>
      <c r="C23" s="7">
        <v>2839043</v>
      </c>
      <c r="D23" s="7">
        <v>307654423</v>
      </c>
      <c r="E23" s="7">
        <v>13847795</v>
      </c>
      <c r="F23" s="7">
        <v>4823023</v>
      </c>
      <c r="G23" s="7">
        <v>10561508</v>
      </c>
      <c r="H23" s="7">
        <v>7030760</v>
      </c>
      <c r="I23" s="7">
        <v>3598712</v>
      </c>
      <c r="J23" s="7">
        <v>11690646</v>
      </c>
      <c r="K23" s="7">
        <v>4324261</v>
      </c>
      <c r="L23" s="7">
        <v>7352635</v>
      </c>
      <c r="M23" s="7">
        <v>10595171</v>
      </c>
      <c r="N23" s="16">
        <f t="shared" si="0"/>
        <v>392377261</v>
      </c>
      <c r="O23" s="18">
        <f>SUM(N23)/N24</f>
        <v>2.1540729230834561E-2</v>
      </c>
    </row>
    <row r="24" spans="1:15" x14ac:dyDescent="0.35">
      <c r="A24" s="12" t="s">
        <v>13</v>
      </c>
      <c r="B24" s="7">
        <f>SUM(B9:B23)</f>
        <v>156115684</v>
      </c>
      <c r="C24" s="7">
        <f>SUM(C9:C23)</f>
        <v>79289803</v>
      </c>
      <c r="D24" s="7">
        <f>SUM((D9:D23))</f>
        <v>13239478872</v>
      </c>
      <c r="E24" s="7">
        <f>SUM((E9:E23))</f>
        <v>509072895</v>
      </c>
      <c r="F24" s="7">
        <f>SUM((F9:F23))</f>
        <v>99491976</v>
      </c>
      <c r="G24" s="7">
        <f>SUM((G9:G23))</f>
        <v>1172934786</v>
      </c>
      <c r="H24" s="7">
        <f t="shared" ref="H24:M24" si="2">SUM(H9:H23)</f>
        <v>157497498</v>
      </c>
      <c r="I24" s="7">
        <f t="shared" si="2"/>
        <v>85470180</v>
      </c>
      <c r="J24" s="7">
        <f t="shared" si="2"/>
        <v>1206838970</v>
      </c>
      <c r="K24" s="7">
        <f t="shared" si="2"/>
        <v>139989475</v>
      </c>
      <c r="L24" s="7">
        <f t="shared" si="2"/>
        <v>144315609</v>
      </c>
      <c r="M24" s="7">
        <f t="shared" si="2"/>
        <v>1225102099</v>
      </c>
      <c r="N24" s="16">
        <f t="shared" si="0"/>
        <v>18215597847</v>
      </c>
      <c r="O24" s="18">
        <f>SUM(N24)/N24</f>
        <v>1</v>
      </c>
    </row>
    <row r="25" spans="1:15" x14ac:dyDescent="0.35">
      <c r="A25" s="10"/>
    </row>
  </sheetData>
  <mergeCells count="1">
    <mergeCell ref="A1:L3"/>
  </mergeCells>
  <phoneticPr fontId="7" type="noConversion"/>
  <pageMargins left="0.7" right="0.7" top="0.75" bottom="0.75" header="0.3" footer="0.3"/>
  <pageSetup orientation="portrait" r:id="rId1"/>
  <ignoredErrors>
    <ignoredError sqref="B24:H24 J24:M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2023-01-03T09:31:30Z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2021-03-31T06:15:54Z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