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1DEBAC7E-3DF2-46BE-93AC-AF28EE3BF831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24" i="1" l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<sst xmlns="http://schemas.openxmlformats.org/spreadsheetml/2006/main" count="20" uniqueCount="20">
  <si>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</si>
  <si>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</si>
  <si>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</si>
  <si>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</si>
  <si>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</si>
  <si>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</si>
  <si>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LO FONDFÖRSÄKRING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</si>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</sst>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F24" sqref="F24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202201</v>
      </c>
      <c r="C8" s="13">
        <v>202202</v>
      </c>
      <c r="D8" s="13">
        <v>202203</v>
      </c>
      <c r="E8" s="13">
        <v>202204</v>
      </c>
      <c r="F8" s="13">
        <v>202205</v>
      </c>
      <c r="G8" s="13">
        <v>202206</v>
      </c>
      <c r="H8" s="13">
        <v>202207</v>
      </c>
      <c r="I8" s="13">
        <v>202208</v>
      </c>
      <c r="J8" s="13">
        <v>202209</v>
      </c>
      <c r="K8" s="13">
        <v>202210</v>
      </c>
      <c r="L8" s="13">
        <v>202211</v>
      </c>
      <c r="M8" s="13">
        <v>202212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1134564</v>
      </c>
      <c r="C9" s="7">
        <v>666727</v>
      </c>
      <c r="D9" s="16">
        <v>49857818</v>
      </c>
      <c r="E9" s="16">
        <v>2264179</v>
      </c>
      <c r="F9" s="16">
        <v>856750</v>
      </c>
      <c r="G9" s="16"/>
      <c r="H9" s="16"/>
      <c r="I9" s="16"/>
      <c r="J9" s="16"/>
      <c r="K9" s="16"/>
      <c r="L9" s="16"/>
      <c r="M9" s="16"/>
      <c r="N9" s="16">
        <f>SUM(B9:M9)</f>
        <v>54780038</v>
      </c>
      <c r="O9" s="18">
        <f>SUM(N9)/N24</f>
        <v>3.8896748307445704E-3</v>
      </c>
    </row>
    <row r="10" spans="1:15" s="9" customFormat="1" x14ac:dyDescent="0.35">
      <c r="A10" s="9" t="s">
        <v>4</v>
      </c>
      <c r="B10" s="7">
        <v>11309526</v>
      </c>
      <c r="C10" s="7">
        <v>5596613</v>
      </c>
      <c r="D10" s="16">
        <v>512864857</v>
      </c>
      <c r="E10" s="16">
        <v>22435036</v>
      </c>
      <c r="F10" s="16">
        <v>7682991</v>
      </c>
      <c r="G10" s="16"/>
      <c r="H10" s="16"/>
      <c r="I10" s="16"/>
      <c r="J10" s="16"/>
      <c r="K10" s="16"/>
      <c r="L10" s="16"/>
      <c r="M10" s="16"/>
      <c r="N10" s="16">
        <f t="shared" ref="N10:N24" si="0">SUM(B10:M10)</f>
        <v>559889023</v>
      </c>
      <c r="O10" s="18">
        <f>SUM(N10)/N24</f>
        <v>3.9755106427149023E-2</v>
      </c>
    </row>
    <row r="11" spans="1:15" s="9" customFormat="1" x14ac:dyDescent="0.35">
      <c r="A11" s="9" t="s">
        <v>5</v>
      </c>
      <c r="B11" s="7">
        <v>11506651</v>
      </c>
      <c r="C11" s="7">
        <v>5913994</v>
      </c>
      <c r="D11" s="16">
        <v>824347238</v>
      </c>
      <c r="E11" s="16">
        <v>32992393</v>
      </c>
      <c r="F11" s="16">
        <v>7833703</v>
      </c>
      <c r="G11" s="16"/>
      <c r="H11" s="16"/>
      <c r="I11" s="16"/>
      <c r="J11" s="16"/>
      <c r="K11" s="16"/>
      <c r="L11" s="16"/>
      <c r="M11" s="16"/>
      <c r="N11" s="16">
        <f t="shared" si="0"/>
        <v>882593979</v>
      </c>
      <c r="O11" s="18">
        <f>SUM(N11)/N24</f>
        <v>6.2668879234494171E-2</v>
      </c>
    </row>
    <row r="12" spans="1:15" s="9" customFormat="1" x14ac:dyDescent="0.35">
      <c r="A12" s="9" t="s">
        <v>6</v>
      </c>
      <c r="B12" s="7">
        <v>2098523</v>
      </c>
      <c r="C12" s="7">
        <v>1473518</v>
      </c>
      <c r="D12" s="16">
        <v>405623714</v>
      </c>
      <c r="E12" s="16">
        <v>16493458</v>
      </c>
      <c r="F12" s="16">
        <v>2094628</v>
      </c>
      <c r="G12" s="16"/>
      <c r="H12" s="16"/>
      <c r="I12" s="16"/>
      <c r="J12" s="16"/>
      <c r="K12" s="16"/>
      <c r="L12" s="16"/>
      <c r="M12" s="16"/>
      <c r="N12" s="16">
        <f t="shared" si="0"/>
        <v>427783841</v>
      </c>
      <c r="O12" s="18">
        <f>SUM(N12)/N24</f>
        <v>3.0374934010395122E-2</v>
      </c>
    </row>
    <row r="13" spans="1:15" s="9" customFormat="1" x14ac:dyDescent="0.35">
      <c r="A13" s="9" t="s">
        <v>7</v>
      </c>
      <c r="B13" s="7">
        <v>744625</v>
      </c>
      <c r="C13" s="7">
        <v>196104</v>
      </c>
      <c r="D13" s="16">
        <v>98032017</v>
      </c>
      <c r="E13" s="16">
        <v>4206591</v>
      </c>
      <c r="F13" s="16">
        <v>384352</v>
      </c>
      <c r="G13" s="16"/>
      <c r="H13" s="16"/>
      <c r="I13" s="16"/>
      <c r="J13" s="16"/>
      <c r="K13" s="16"/>
      <c r="L13" s="16"/>
      <c r="M13" s="16"/>
      <c r="N13" s="16">
        <f t="shared" si="0"/>
        <v>103563689</v>
      </c>
      <c r="O13" s="18">
        <f>SUM(N13)/N24</f>
        <v>7.3535742067641196E-3</v>
      </c>
    </row>
    <row r="14" spans="1:15" s="9" customFormat="1" x14ac:dyDescent="0.35">
      <c r="A14" s="9" t="s">
        <v>19</v>
      </c>
      <c r="B14" s="7">
        <v>3797318</v>
      </c>
      <c r="C14" s="7">
        <v>1715159</v>
      </c>
      <c r="D14" s="16">
        <v>172401472</v>
      </c>
      <c r="E14" s="16">
        <v>7948349</v>
      </c>
      <c r="F14" s="16">
        <v>3108469</v>
      </c>
      <c r="G14" s="16"/>
      <c r="H14" s="16"/>
      <c r="I14" s="16"/>
      <c r="J14" s="16"/>
      <c r="K14" s="16"/>
      <c r="L14" s="16"/>
      <c r="M14" s="16"/>
      <c r="N14" s="16">
        <f t="shared" ref="N14" si="1">SUM(B14:M14)</f>
        <v>188970767</v>
      </c>
      <c r="O14" s="18">
        <f>SUM(N14)/N24</f>
        <v>1.3417932206370442E-2</v>
      </c>
    </row>
    <row r="15" spans="1:15" s="9" customFormat="1" x14ac:dyDescent="0.35">
      <c r="A15" s="9" t="s">
        <v>8</v>
      </c>
      <c r="B15" s="7">
        <v>12037539</v>
      </c>
      <c r="C15" s="7">
        <v>7886504</v>
      </c>
      <c r="D15" s="16">
        <v>644619197</v>
      </c>
      <c r="E15" s="16">
        <v>29178419</v>
      </c>
      <c r="F15" s="16">
        <v>9095355</v>
      </c>
      <c r="G15" s="16"/>
      <c r="H15" s="16"/>
      <c r="I15" s="16"/>
      <c r="J15" s="16"/>
      <c r="K15" s="16"/>
      <c r="L15" s="16"/>
      <c r="M15" s="16"/>
      <c r="N15" s="16">
        <f t="shared" si="0"/>
        <v>702817014</v>
      </c>
      <c r="O15" s="18">
        <f>SUM(N15)/N24</f>
        <v>4.9903755999126075E-2</v>
      </c>
    </row>
    <row r="16" spans="1:15" s="9" customFormat="1" x14ac:dyDescent="0.35">
      <c r="A16" s="11" t="s">
        <v>13</v>
      </c>
      <c r="B16" s="7">
        <v>963797</v>
      </c>
      <c r="C16" s="7">
        <v>662023</v>
      </c>
      <c r="D16" s="16">
        <v>25982152</v>
      </c>
      <c r="E16" s="16">
        <v>2242636</v>
      </c>
      <c r="F16" s="16">
        <v>582394</v>
      </c>
      <c r="G16" s="16"/>
      <c r="H16" s="16"/>
      <c r="I16" s="16"/>
      <c r="J16" s="16"/>
      <c r="K16" s="16"/>
      <c r="L16" s="16"/>
      <c r="M16" s="16"/>
      <c r="N16" s="16">
        <f t="shared" si="0"/>
        <v>30433002</v>
      </c>
      <c r="O16" s="18">
        <f>SUM(N16)/N24</f>
        <v>2.1609054360896785E-3</v>
      </c>
    </row>
    <row r="17" spans="1:15" s="9" customFormat="1" x14ac:dyDescent="0.35">
      <c r="A17" s="11" t="s">
        <v>18</v>
      </c>
      <c r="B17" s="7">
        <v>1000936</v>
      </c>
      <c r="C17" s="7">
        <v>778609</v>
      </c>
      <c r="D17" s="16">
        <v>42520578</v>
      </c>
      <c r="E17" s="16">
        <v>2985344</v>
      </c>
      <c r="F17" s="16">
        <v>1522631</v>
      </c>
      <c r="G17" s="16"/>
      <c r="H17" s="16"/>
      <c r="I17" s="16"/>
      <c r="J17" s="16"/>
      <c r="K17" s="16"/>
      <c r="L17" s="16"/>
      <c r="M17" s="16"/>
      <c r="N17" s="16">
        <f t="shared" si="0"/>
        <v>48808098</v>
      </c>
      <c r="O17" s="18">
        <f>SUM((N17)/N24)</f>
        <v>3.4656352433912953E-3</v>
      </c>
    </row>
    <row r="18" spans="1:15" s="9" customFormat="1" x14ac:dyDescent="0.35">
      <c r="A18" s="9" t="s">
        <v>9</v>
      </c>
      <c r="B18" s="7">
        <v>10019523</v>
      </c>
      <c r="C18" s="7">
        <v>5834081</v>
      </c>
      <c r="D18" s="16">
        <v>743377343</v>
      </c>
      <c r="E18" s="16">
        <v>31778711</v>
      </c>
      <c r="F18" s="16">
        <v>7932723</v>
      </c>
      <c r="G18" s="16"/>
      <c r="H18" s="16"/>
      <c r="I18" s="16"/>
      <c r="J18" s="16"/>
      <c r="K18" s="16"/>
      <c r="L18" s="16"/>
      <c r="M18" s="16"/>
      <c r="N18" s="16">
        <f t="shared" si="0"/>
        <v>798942381</v>
      </c>
      <c r="O18" s="18">
        <f>SUM(N18)/N24</f>
        <v>5.672916967656793E-2</v>
      </c>
    </row>
    <row r="19" spans="1:15" s="9" customFormat="1" x14ac:dyDescent="0.35">
      <c r="A19" s="9" t="s">
        <v>17</v>
      </c>
      <c r="B19" s="7">
        <v>10713601</v>
      </c>
      <c r="C19" s="7">
        <v>3650851</v>
      </c>
      <c r="D19" s="16">
        <v>418048380</v>
      </c>
      <c r="E19" s="16">
        <v>19926193</v>
      </c>
      <c r="F19" s="16">
        <v>5718282</v>
      </c>
      <c r="G19" s="16"/>
      <c r="H19" s="16"/>
      <c r="I19" s="16"/>
      <c r="J19" s="16"/>
      <c r="K19" s="17"/>
      <c r="L19" s="17"/>
      <c r="M19" s="17"/>
      <c r="N19" s="16">
        <f t="shared" si="0"/>
        <v>458057307</v>
      </c>
      <c r="O19" s="18">
        <f>SUM(N19)/N24</f>
        <v>3.2524511539706098E-2</v>
      </c>
    </row>
    <row r="20" spans="1:15" s="9" customFormat="1" x14ac:dyDescent="0.35">
      <c r="A20" s="9" t="s">
        <v>10</v>
      </c>
      <c r="B20" s="7">
        <v>13167526</v>
      </c>
      <c r="C20" s="7">
        <v>6483375</v>
      </c>
      <c r="D20" s="16">
        <v>1124733465</v>
      </c>
      <c r="E20" s="16">
        <v>39056524</v>
      </c>
      <c r="F20" s="16">
        <v>8388862</v>
      </c>
      <c r="G20" s="16"/>
      <c r="H20" s="16"/>
      <c r="I20" s="16"/>
      <c r="J20" s="16"/>
      <c r="K20" s="17"/>
      <c r="L20" s="17"/>
      <c r="M20" s="17"/>
      <c r="N20" s="16">
        <f t="shared" si="0"/>
        <v>1191829752</v>
      </c>
      <c r="O20" s="18">
        <f>SUM(N20)/N24</f>
        <v>8.4626268219947995E-2</v>
      </c>
    </row>
    <row r="21" spans="1:15" s="9" customFormat="1" x14ac:dyDescent="0.35">
      <c r="A21" s="9" t="s">
        <v>11</v>
      </c>
      <c r="B21" s="7">
        <v>18279915</v>
      </c>
      <c r="C21" s="7">
        <v>7956053</v>
      </c>
      <c r="D21" s="16">
        <v>1535938029</v>
      </c>
      <c r="E21" s="16">
        <v>49957468</v>
      </c>
      <c r="F21" s="16">
        <v>10361149</v>
      </c>
      <c r="G21" s="16"/>
      <c r="H21" s="16"/>
      <c r="I21" s="16"/>
      <c r="J21" s="16"/>
      <c r="K21" s="16"/>
      <c r="L21" s="16"/>
      <c r="M21" s="16"/>
      <c r="N21" s="16">
        <f t="shared" si="0"/>
        <v>1622492614</v>
      </c>
      <c r="O21" s="18">
        <f>SUM(N21)/N24</f>
        <v>0.1152056280746787</v>
      </c>
    </row>
    <row r="22" spans="1:15" s="9" customFormat="1" x14ac:dyDescent="0.35">
      <c r="A22" s="9" t="s">
        <v>16</v>
      </c>
      <c r="B22" s="7">
        <v>51282356</v>
      </c>
      <c r="C22" s="15">
        <v>27637149</v>
      </c>
      <c r="D22" s="15">
        <v>6333478189</v>
      </c>
      <c r="E22" s="15">
        <v>233759799</v>
      </c>
      <c r="F22" s="15">
        <v>29106664</v>
      </c>
      <c r="G22" s="14"/>
      <c r="H22" s="15"/>
      <c r="I22" s="14"/>
      <c r="J22" s="14"/>
      <c r="K22" s="14"/>
      <c r="L22" s="14"/>
      <c r="M22" s="15"/>
      <c r="N22" s="16">
        <f t="shared" si="0"/>
        <v>6675264157</v>
      </c>
      <c r="O22" s="18">
        <f>SUM(N22)/N24</f>
        <v>0.47397935320990964</v>
      </c>
    </row>
    <row r="23" spans="1:15" x14ac:dyDescent="0.35">
      <c r="A23" s="9" t="s">
        <v>12</v>
      </c>
      <c r="B23" s="7">
        <v>8059284</v>
      </c>
      <c r="C23" s="7">
        <v>2839043</v>
      </c>
      <c r="D23" s="7">
        <v>307654423</v>
      </c>
      <c r="E23" s="7">
        <v>13847795</v>
      </c>
      <c r="F23" s="7">
        <v>4823023</v>
      </c>
      <c r="G23" s="7"/>
      <c r="H23" s="7"/>
      <c r="I23" s="7"/>
      <c r="J23" s="7"/>
      <c r="K23" s="7"/>
      <c r="L23" s="7"/>
      <c r="M23" s="7"/>
      <c r="N23" s="16">
        <f t="shared" si="0"/>
        <v>337223568</v>
      </c>
      <c r="O23" s="18">
        <f>SUM(N23)/N24</f>
        <v>2.3944671684665134E-2</v>
      </c>
    </row>
    <row r="24" spans="1:15" x14ac:dyDescent="0.35">
      <c r="A24" s="12" t="s">
        <v>14</v>
      </c>
      <c r="B24" s="7">
        <f>SUM(B9:B23)</f>
        <v>156115684</v>
      </c>
      <c r="C24" s="7">
        <f>SUM(C9:C23)</f>
        <v>79289803</v>
      </c>
      <c r="D24" s="7">
        <f>SUM((D9:D23))</f>
        <v>13239478872</v>
      </c>
      <c r="E24" s="7">
        <f>SUM((E9:E23))</f>
        <v>509072895</v>
      </c>
      <c r="F24" s="7">
        <f>SUM((F9:F23))</f>
        <v>99491976</v>
      </c>
      <c r="G24" s="7">
        <f>SUM((G9:G23))</f>
        <v>0</v>
      </c>
      <c r="H24" s="7">
        <f t="shared" ref="H24:M24" si="2">SUM(H9:H23)</f>
        <v>0</v>
      </c>
      <c r="I24" s="7">
        <f>SUM(I9:I23)</f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16">
        <f t="shared" si="0"/>
        <v>14083449230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2022-05-30T05:40:34Z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